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185" windowWidth="16080" windowHeight="8745" activeTab="0"/>
  </bookViews>
  <sheets>
    <sheet name="売上一覧表" sheetId="1" r:id="rId1"/>
    <sheet name="担当者コード" sheetId="2" r:id="rId2"/>
    <sheet name="商品コード" sheetId="3" r:id="rId3"/>
  </sheets>
  <definedNames/>
  <calcPr fullCalcOnLoad="1"/>
</workbook>
</file>

<file path=xl/sharedStrings.xml><?xml version="1.0" encoding="utf-8"?>
<sst xmlns="http://schemas.openxmlformats.org/spreadsheetml/2006/main" count="38" uniqueCount="34">
  <si>
    <t>商品コード</t>
  </si>
  <si>
    <t>商品名</t>
  </si>
  <si>
    <t>担当者コード</t>
  </si>
  <si>
    <t>担当者名</t>
  </si>
  <si>
    <t>単価</t>
  </si>
  <si>
    <t>数量</t>
  </si>
  <si>
    <t>金額</t>
  </si>
  <si>
    <t>日付</t>
  </si>
  <si>
    <t>売上一覧表</t>
  </si>
  <si>
    <t>担当者</t>
  </si>
  <si>
    <t>担当者コード表</t>
  </si>
  <si>
    <t>新井</t>
  </si>
  <si>
    <t>石川</t>
  </si>
  <si>
    <t>川口</t>
  </si>
  <si>
    <t>斉藤</t>
  </si>
  <si>
    <t>須田</t>
  </si>
  <si>
    <t>瀬戸</t>
  </si>
  <si>
    <t>田中</t>
  </si>
  <si>
    <t>寺本</t>
  </si>
  <si>
    <t>商品コード表</t>
  </si>
  <si>
    <t>パスタセット</t>
  </si>
  <si>
    <t>ビール缶セット</t>
  </si>
  <si>
    <t>フルーツ・デザート詰め合わせ</t>
  </si>
  <si>
    <t>バラエティセット</t>
  </si>
  <si>
    <t>マスクメロン</t>
  </si>
  <si>
    <t>ちょっとずつグルメ</t>
  </si>
  <si>
    <t>惣菜セット</t>
  </si>
  <si>
    <t>キングサーモンセット</t>
  </si>
  <si>
    <t>スウィートセット</t>
  </si>
  <si>
    <t>チョコレートギフト</t>
  </si>
  <si>
    <t>合計</t>
  </si>
  <si>
    <t>平均</t>
  </si>
  <si>
    <t>割合</t>
  </si>
  <si>
    <t>備考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</si>
</sst>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1" xfId="15" applyNumberFormat="1" applyBorder="1" applyAlignment="1">
      <alignment vertical="center"/>
    </xf>
    <xf numFmtId="176" fontId="0" fillId="0" borderId="3" xfId="15" applyNumberFormat="1" applyBorder="1" applyAlignment="1">
      <alignment vertical="center"/>
    </xf>
    <xf numFmtId="6" fontId="0" fillId="0" borderId="1" xfId="18" applyBorder="1" applyAlignment="1">
      <alignment vertical="center"/>
    </xf>
    <xf numFmtId="14" fontId="0" fillId="3" borderId="4" xfId="0" applyNumberFormat="1" applyFill="1" applyBorder="1" applyAlignment="1">
      <alignment horizontal="center" vertical="center"/>
    </xf>
    <xf numFmtId="14" fontId="0" fillId="3" borderId="5" xfId="0" applyNumberFormat="1" applyFill="1" applyBorder="1" applyAlignment="1">
      <alignment horizontal="center" vertical="center"/>
    </xf>
    <xf numFmtId="14" fontId="0" fillId="3" borderId="6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workbookViewId="0" topLeftCell="A1">
      <selection activeCell="F1" sqref="F1"/>
    </sheetView>
  </sheetViews>
  <sheetFormatPr defaultColWidth="9.00390625" defaultRowHeight="13.5"/>
  <cols>
    <col min="1" max="1" width="10.50390625" style="0" bestFit="1" customWidth="1"/>
    <col min="2" max="2" width="11.875" style="0" bestFit="1" customWidth="1"/>
    <col min="3" max="3" width="12.25390625" style="0" customWidth="1"/>
    <col min="5" max="5" width="24.50390625" style="0" customWidth="1"/>
    <col min="8" max="8" width="11.375" style="0" customWidth="1"/>
  </cols>
  <sheetData>
    <row r="2" spans="1:8" ht="17.25">
      <c r="A2" s="13" t="s">
        <v>8</v>
      </c>
      <c r="B2" s="13"/>
      <c r="C2" s="13"/>
      <c r="D2" s="13"/>
      <c r="E2" s="13"/>
      <c r="F2" s="13"/>
      <c r="G2" s="13"/>
      <c r="H2" s="13"/>
    </row>
    <row r="4" spans="1:10" ht="26.25" customHeight="1">
      <c r="A4" s="4" t="s">
        <v>7</v>
      </c>
      <c r="B4" s="4" t="s">
        <v>2</v>
      </c>
      <c r="C4" s="4" t="s">
        <v>3</v>
      </c>
      <c r="D4" s="4" t="s">
        <v>0</v>
      </c>
      <c r="E4" s="4" t="s">
        <v>1</v>
      </c>
      <c r="F4" s="4" t="s">
        <v>4</v>
      </c>
      <c r="G4" s="4" t="s">
        <v>5</v>
      </c>
      <c r="H4" s="4" t="s">
        <v>6</v>
      </c>
      <c r="I4" s="4" t="s">
        <v>32</v>
      </c>
      <c r="J4" s="4" t="s">
        <v>33</v>
      </c>
    </row>
    <row r="5" spans="1:10" ht="13.5">
      <c r="A5" s="10">
        <v>39052</v>
      </c>
      <c r="B5" s="5">
        <v>3001</v>
      </c>
      <c r="C5" s="2" t="str">
        <f>VLOOKUP(B5,'担当者コード'!C$4:D$11,2)</f>
        <v>新井</v>
      </c>
      <c r="D5" s="5">
        <v>1001</v>
      </c>
      <c r="E5" s="1" t="str">
        <f>VLOOKUP(D5,'商品コード'!C$4:E$13,2)</f>
        <v>パスタセット</v>
      </c>
      <c r="F5" s="9">
        <f>VLOOKUP(D5,'商品コード'!C$4:E$13,3)</f>
        <v>3500</v>
      </c>
      <c r="G5" s="5">
        <v>10</v>
      </c>
      <c r="H5" s="9">
        <f>F5*G5</f>
        <v>35000</v>
      </c>
      <c r="I5" s="7">
        <f>H5/H$21</f>
        <v>0.02879710383412868</v>
      </c>
      <c r="J5" s="2">
        <f>IF(H5&gt;=100000,"◎",IF(H5&gt;=70000,"○",""))</f>
      </c>
    </row>
    <row r="6" spans="1:10" ht="13.5">
      <c r="A6" s="11"/>
      <c r="B6" s="5">
        <v>3002</v>
      </c>
      <c r="C6" s="2" t="str">
        <f>VLOOKUP(B6,'担当者コード'!C$4:D$11,2)</f>
        <v>石川</v>
      </c>
      <c r="D6" s="5">
        <v>1010</v>
      </c>
      <c r="E6" s="1" t="str">
        <f>VLOOKUP(D6,'商品コード'!C$4:E$13,2)</f>
        <v>チョコレートギフト</v>
      </c>
      <c r="F6" s="9">
        <f>VLOOKUP(D6,'商品コード'!C$4:E$13,3)</f>
        <v>3500</v>
      </c>
      <c r="G6" s="5">
        <v>22</v>
      </c>
      <c r="H6" s="9">
        <f aca="true" t="shared" si="0" ref="H6:H20">F6*G6</f>
        <v>77000</v>
      </c>
      <c r="I6" s="7">
        <f aca="true" t="shared" si="1" ref="I6:I20">H6/H$21</f>
        <v>0.0633536284350831</v>
      </c>
      <c r="J6" s="2" t="str">
        <f aca="true" t="shared" si="2" ref="J6:J20">IF(H6&gt;=100000,"◎",IF(H6&gt;=70000,"○",""))</f>
        <v>○</v>
      </c>
    </row>
    <row r="7" spans="1:10" ht="13.5">
      <c r="A7" s="11"/>
      <c r="B7" s="5">
        <v>3003</v>
      </c>
      <c r="C7" s="2" t="str">
        <f>VLOOKUP(B7,'担当者コード'!C$4:D$11,2)</f>
        <v>川口</v>
      </c>
      <c r="D7" s="5">
        <v>1004</v>
      </c>
      <c r="E7" s="1" t="str">
        <f>VLOOKUP(D7,'商品コード'!C$4:E$13,2)</f>
        <v>マスクメロン</v>
      </c>
      <c r="F7" s="9">
        <f>VLOOKUP(D7,'商品コード'!C$4:E$13,3)</f>
        <v>7500</v>
      </c>
      <c r="G7" s="5">
        <v>23</v>
      </c>
      <c r="H7" s="9">
        <f t="shared" si="0"/>
        <v>172500</v>
      </c>
      <c r="I7" s="7">
        <f t="shared" si="1"/>
        <v>0.14192858318249135</v>
      </c>
      <c r="J7" s="2" t="str">
        <f t="shared" si="2"/>
        <v>◎</v>
      </c>
    </row>
    <row r="8" spans="1:10" ht="13.5">
      <c r="A8" s="11"/>
      <c r="B8" s="5">
        <v>3004</v>
      </c>
      <c r="C8" s="2" t="str">
        <f>VLOOKUP(B8,'担当者コード'!C$4:D$11,2)</f>
        <v>斉藤</v>
      </c>
      <c r="D8" s="5">
        <v>1002</v>
      </c>
      <c r="E8" s="1" t="str">
        <f>VLOOKUP(D8,'商品コード'!C$4:E$13,2)</f>
        <v>ビール缶セット</v>
      </c>
      <c r="F8" s="9">
        <f>VLOOKUP(D8,'商品コード'!C$4:E$13,3)</f>
        <v>4200</v>
      </c>
      <c r="G8" s="5">
        <v>12</v>
      </c>
      <c r="H8" s="9">
        <f t="shared" si="0"/>
        <v>50400</v>
      </c>
      <c r="I8" s="7">
        <f t="shared" si="1"/>
        <v>0.041467829521145305</v>
      </c>
      <c r="J8" s="2">
        <f t="shared" si="2"/>
      </c>
    </row>
    <row r="9" spans="1:10" ht="13.5">
      <c r="A9" s="11"/>
      <c r="B9" s="5">
        <v>3005</v>
      </c>
      <c r="C9" s="2" t="str">
        <f>VLOOKUP(B9,'担当者コード'!C$4:D$11,2)</f>
        <v>須田</v>
      </c>
      <c r="D9" s="5">
        <v>1009</v>
      </c>
      <c r="E9" s="1" t="str">
        <f>VLOOKUP(D9,'商品コード'!C$4:E$13,2)</f>
        <v>スウィートセット</v>
      </c>
      <c r="F9" s="9">
        <f>VLOOKUP(D9,'商品コード'!C$4:E$13,3)</f>
        <v>3500</v>
      </c>
      <c r="G9" s="5">
        <v>43</v>
      </c>
      <c r="H9" s="9">
        <f t="shared" si="0"/>
        <v>150500</v>
      </c>
      <c r="I9" s="7">
        <f t="shared" si="1"/>
        <v>0.12382754648675333</v>
      </c>
      <c r="J9" s="2" t="str">
        <f t="shared" si="2"/>
        <v>◎</v>
      </c>
    </row>
    <row r="10" spans="1:10" ht="13.5">
      <c r="A10" s="11"/>
      <c r="B10" s="5">
        <v>3006</v>
      </c>
      <c r="C10" s="2" t="str">
        <f>VLOOKUP(B10,'担当者コード'!C$4:D$11,2)</f>
        <v>瀬戸</v>
      </c>
      <c r="D10" s="5">
        <v>1005</v>
      </c>
      <c r="E10" s="1" t="str">
        <f>VLOOKUP(D10,'商品コード'!C$4:E$13,2)</f>
        <v>バラエティセット</v>
      </c>
      <c r="F10" s="9">
        <f>VLOOKUP(D10,'商品コード'!C$4:E$13,3)</f>
        <v>3800</v>
      </c>
      <c r="G10" s="5">
        <v>10</v>
      </c>
      <c r="H10" s="9">
        <f t="shared" si="0"/>
        <v>38000</v>
      </c>
      <c r="I10" s="7">
        <f t="shared" si="1"/>
        <v>0.03126542701991114</v>
      </c>
      <c r="J10" s="2">
        <f t="shared" si="2"/>
      </c>
    </row>
    <row r="11" spans="1:10" ht="13.5">
      <c r="A11" s="11"/>
      <c r="B11" s="5">
        <v>3007</v>
      </c>
      <c r="C11" s="2" t="str">
        <f>VLOOKUP(B11,'担当者コード'!C$4:D$11,2)</f>
        <v>田中</v>
      </c>
      <c r="D11" s="5">
        <v>1006</v>
      </c>
      <c r="E11" s="1" t="str">
        <f>VLOOKUP(D11,'商品コード'!C$4:E$13,2)</f>
        <v>ちょっとずつグルメ</v>
      </c>
      <c r="F11" s="9">
        <f>VLOOKUP(D11,'商品コード'!C$4:E$13,3)</f>
        <v>3500</v>
      </c>
      <c r="G11" s="5">
        <v>9</v>
      </c>
      <c r="H11" s="9">
        <f t="shared" si="0"/>
        <v>31500</v>
      </c>
      <c r="I11" s="7">
        <f t="shared" si="1"/>
        <v>0.025917393450715812</v>
      </c>
      <c r="J11" s="2">
        <f t="shared" si="2"/>
      </c>
    </row>
    <row r="12" spans="1:10" ht="13.5">
      <c r="A12" s="12"/>
      <c r="B12" s="5">
        <v>3008</v>
      </c>
      <c r="C12" s="2" t="str">
        <f>VLOOKUP(B12,'担当者コード'!C$4:D$11,2)</f>
        <v>寺本</v>
      </c>
      <c r="D12" s="5">
        <v>1003</v>
      </c>
      <c r="E12" s="1" t="str">
        <f>VLOOKUP(D12,'商品コード'!C$4:E$13,2)</f>
        <v>フルーツ・デザート詰め合わせ</v>
      </c>
      <c r="F12" s="9">
        <f>VLOOKUP(D12,'商品コード'!C$4:E$13,3)</f>
        <v>5800</v>
      </c>
      <c r="G12" s="5">
        <v>16</v>
      </c>
      <c r="H12" s="9">
        <f t="shared" si="0"/>
        <v>92800</v>
      </c>
      <c r="I12" s="7">
        <f t="shared" si="1"/>
        <v>0.07635346388020404</v>
      </c>
      <c r="J12" s="2" t="str">
        <f t="shared" si="2"/>
        <v>○</v>
      </c>
    </row>
    <row r="13" spans="1:10" ht="13.5">
      <c r="A13" s="10">
        <v>39053</v>
      </c>
      <c r="B13" s="5">
        <v>3001</v>
      </c>
      <c r="C13" s="2" t="str">
        <f>VLOOKUP(B13,'担当者コード'!C$4:D$11,2)</f>
        <v>新井</v>
      </c>
      <c r="D13" s="5">
        <v>1002</v>
      </c>
      <c r="E13" s="1" t="str">
        <f>VLOOKUP(D13,'商品コード'!C$4:E$13,2)</f>
        <v>ビール缶セット</v>
      </c>
      <c r="F13" s="9">
        <f>VLOOKUP(D13,'商品コード'!C$4:E$13,3)</f>
        <v>4200</v>
      </c>
      <c r="G13" s="5">
        <v>10</v>
      </c>
      <c r="H13" s="9">
        <f t="shared" si="0"/>
        <v>42000</v>
      </c>
      <c r="I13" s="7">
        <f t="shared" si="1"/>
        <v>0.034556524600954416</v>
      </c>
      <c r="J13" s="2">
        <f t="shared" si="2"/>
      </c>
    </row>
    <row r="14" spans="1:10" ht="13.5">
      <c r="A14" s="11"/>
      <c r="B14" s="5">
        <v>3002</v>
      </c>
      <c r="C14" s="2" t="str">
        <f>VLOOKUP(B14,'担当者コード'!C$4:D$11,2)</f>
        <v>石川</v>
      </c>
      <c r="D14" s="5">
        <v>1010</v>
      </c>
      <c r="E14" s="1" t="str">
        <f>VLOOKUP(D14,'商品コード'!C$4:E$13,2)</f>
        <v>チョコレートギフト</v>
      </c>
      <c r="F14" s="9">
        <f>VLOOKUP(D14,'商品コード'!C$4:E$13,3)</f>
        <v>3500</v>
      </c>
      <c r="G14" s="5">
        <v>12</v>
      </c>
      <c r="H14" s="9">
        <f t="shared" si="0"/>
        <v>42000</v>
      </c>
      <c r="I14" s="7">
        <f t="shared" si="1"/>
        <v>0.034556524600954416</v>
      </c>
      <c r="J14" s="2">
        <f t="shared" si="2"/>
      </c>
    </row>
    <row r="15" spans="1:10" ht="13.5">
      <c r="A15" s="11"/>
      <c r="B15" s="5">
        <v>3003</v>
      </c>
      <c r="C15" s="2" t="str">
        <f>VLOOKUP(B15,'担当者コード'!C$4:D$11,2)</f>
        <v>川口</v>
      </c>
      <c r="D15" s="5">
        <v>1007</v>
      </c>
      <c r="E15" s="1" t="str">
        <f>VLOOKUP(D15,'商品コード'!C$4:E$13,2)</f>
        <v>惣菜セット</v>
      </c>
      <c r="F15" s="9">
        <f>VLOOKUP(D15,'商品コード'!C$4:E$13,3)</f>
        <v>3500</v>
      </c>
      <c r="G15" s="5">
        <v>13</v>
      </c>
      <c r="H15" s="9">
        <f t="shared" si="0"/>
        <v>45500</v>
      </c>
      <c r="I15" s="7">
        <f t="shared" si="1"/>
        <v>0.03743623498436729</v>
      </c>
      <c r="J15" s="2">
        <f t="shared" si="2"/>
      </c>
    </row>
    <row r="16" spans="1:10" ht="13.5">
      <c r="A16" s="11"/>
      <c r="B16" s="5">
        <v>3004</v>
      </c>
      <c r="C16" s="2" t="str">
        <f>VLOOKUP(B16,'担当者コード'!C$4:D$11,2)</f>
        <v>斉藤</v>
      </c>
      <c r="D16" s="5">
        <v>1004</v>
      </c>
      <c r="E16" s="1" t="str">
        <f>VLOOKUP(D16,'商品コード'!C$4:E$13,2)</f>
        <v>マスクメロン</v>
      </c>
      <c r="F16" s="9">
        <f>VLOOKUP(D16,'商品コード'!C$4:E$13,3)</f>
        <v>7500</v>
      </c>
      <c r="G16" s="5">
        <v>22</v>
      </c>
      <c r="H16" s="9">
        <f t="shared" si="0"/>
        <v>165000</v>
      </c>
      <c r="I16" s="7">
        <f t="shared" si="1"/>
        <v>0.13575777521803523</v>
      </c>
      <c r="J16" s="2" t="str">
        <f t="shared" si="2"/>
        <v>◎</v>
      </c>
    </row>
    <row r="17" spans="1:10" ht="13.5">
      <c r="A17" s="11"/>
      <c r="B17" s="5">
        <v>3005</v>
      </c>
      <c r="C17" s="2" t="str">
        <f>VLOOKUP(B17,'担当者コード'!C$4:D$11,2)</f>
        <v>須田</v>
      </c>
      <c r="D17" s="5">
        <v>1009</v>
      </c>
      <c r="E17" s="1" t="str">
        <f>VLOOKUP(D17,'商品コード'!C$4:E$13,2)</f>
        <v>スウィートセット</v>
      </c>
      <c r="F17" s="9">
        <f>VLOOKUP(D17,'商品コード'!C$4:E$13,3)</f>
        <v>3500</v>
      </c>
      <c r="G17" s="5">
        <v>14</v>
      </c>
      <c r="H17" s="9">
        <f t="shared" si="0"/>
        <v>49000</v>
      </c>
      <c r="I17" s="7">
        <f t="shared" si="1"/>
        <v>0.04031594536778015</v>
      </c>
      <c r="J17" s="2">
        <f t="shared" si="2"/>
      </c>
    </row>
    <row r="18" spans="1:10" ht="13.5">
      <c r="A18" s="11"/>
      <c r="B18" s="5">
        <v>3006</v>
      </c>
      <c r="C18" s="2" t="str">
        <f>VLOOKUP(B18,'担当者コード'!C$4:D$11,2)</f>
        <v>瀬戸</v>
      </c>
      <c r="D18" s="5">
        <v>1006</v>
      </c>
      <c r="E18" s="1" t="str">
        <f>VLOOKUP(D18,'商品コード'!C$4:E$13,2)</f>
        <v>ちょっとずつグルメ</v>
      </c>
      <c r="F18" s="9">
        <f>VLOOKUP(D18,'商品コード'!C$4:E$13,3)</f>
        <v>3500</v>
      </c>
      <c r="G18" s="5">
        <v>12</v>
      </c>
      <c r="H18" s="9">
        <f t="shared" si="0"/>
        <v>42000</v>
      </c>
      <c r="I18" s="7">
        <f t="shared" si="1"/>
        <v>0.034556524600954416</v>
      </c>
      <c r="J18" s="2">
        <f t="shared" si="2"/>
      </c>
    </row>
    <row r="19" spans="1:10" ht="13.5">
      <c r="A19" s="11"/>
      <c r="B19" s="5">
        <v>3007</v>
      </c>
      <c r="C19" s="2" t="str">
        <f>VLOOKUP(B19,'担当者コード'!C$4:D$11,2)</f>
        <v>田中</v>
      </c>
      <c r="D19" s="5">
        <v>1008</v>
      </c>
      <c r="E19" s="1" t="str">
        <f>VLOOKUP(D19,'商品コード'!C$4:E$13,2)</f>
        <v>キングサーモンセット</v>
      </c>
      <c r="F19" s="9">
        <f>VLOOKUP(D19,'商品コード'!C$4:E$13,3)</f>
        <v>4800</v>
      </c>
      <c r="G19" s="5">
        <v>15</v>
      </c>
      <c r="H19" s="9">
        <f t="shared" si="0"/>
        <v>72000</v>
      </c>
      <c r="I19" s="8">
        <f t="shared" si="1"/>
        <v>0.059239756458779005</v>
      </c>
      <c r="J19" s="2" t="str">
        <f t="shared" si="2"/>
        <v>○</v>
      </c>
    </row>
    <row r="20" spans="1:10" ht="13.5">
      <c r="A20" s="12"/>
      <c r="B20" s="5">
        <v>3008</v>
      </c>
      <c r="C20" s="2" t="str">
        <f>VLOOKUP(B20,'担当者コード'!C$4:D$11,2)</f>
        <v>寺本</v>
      </c>
      <c r="D20" s="5">
        <v>1003</v>
      </c>
      <c r="E20" s="1" t="str">
        <f>VLOOKUP(D20,'商品コード'!C$4:E$13,2)</f>
        <v>フルーツ・デザート詰め合わせ</v>
      </c>
      <c r="F20" s="9">
        <f>VLOOKUP(D20,'商品コード'!C$4:E$13,3)</f>
        <v>5800</v>
      </c>
      <c r="G20" s="5">
        <v>19</v>
      </c>
      <c r="H20" s="9">
        <f t="shared" si="0"/>
        <v>110200</v>
      </c>
      <c r="I20" s="8">
        <f t="shared" si="1"/>
        <v>0.09066973835774231</v>
      </c>
      <c r="J20" s="2" t="str">
        <f t="shared" si="2"/>
        <v>◎</v>
      </c>
    </row>
    <row r="21" spans="7:9" ht="13.5">
      <c r="G21" s="4" t="s">
        <v>30</v>
      </c>
      <c r="H21" s="9">
        <f>SUM(H5:H20)</f>
        <v>1215400</v>
      </c>
      <c r="I21" s="6"/>
    </row>
    <row r="22" spans="7:8" ht="13.5">
      <c r="G22" s="4" t="s">
        <v>31</v>
      </c>
      <c r="H22" s="1">
        <f>ROUND(AVERAGE(H5:H20),1)</f>
        <v>75962.5</v>
      </c>
    </row>
  </sheetData>
  <mergeCells count="3">
    <mergeCell ref="A5:A12"/>
    <mergeCell ref="A13:A20"/>
    <mergeCell ref="A2:H2"/>
  </mergeCells>
  <printOptions/>
  <pageMargins left="0.75" right="0.75" top="1" bottom="1" header="0.512" footer="0.512"/>
  <pageSetup orientation="portrait" paperSize="9" r:id="rId2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D11"/>
  <sheetViews>
    <sheetView workbookViewId="0" topLeftCell="A1">
      <selection activeCell="D18" sqref="D18"/>
    </sheetView>
  </sheetViews>
  <sheetFormatPr defaultColWidth="9.00390625" defaultRowHeight="13.5"/>
  <cols>
    <col min="3" max="3" width="11.875" style="0" bestFit="1" customWidth="1"/>
  </cols>
  <sheetData>
    <row r="2" spans="3:4" ht="13.5">
      <c r="C2" s="14" t="s">
        <v>10</v>
      </c>
      <c r="D2" s="14"/>
    </row>
    <row r="3" spans="3:4" ht="24" customHeight="1">
      <c r="C3" s="1" t="s">
        <v>2</v>
      </c>
      <c r="D3" s="2" t="s">
        <v>9</v>
      </c>
    </row>
    <row r="4" spans="3:4" ht="13.5">
      <c r="C4" s="1">
        <v>3001</v>
      </c>
      <c r="D4" s="2" t="s">
        <v>11</v>
      </c>
    </row>
    <row r="5" spans="3:4" ht="13.5">
      <c r="C5" s="1">
        <v>3002</v>
      </c>
      <c r="D5" s="2" t="s">
        <v>12</v>
      </c>
    </row>
    <row r="6" spans="3:4" ht="13.5">
      <c r="C6" s="1">
        <v>3003</v>
      </c>
      <c r="D6" s="2" t="s">
        <v>13</v>
      </c>
    </row>
    <row r="7" spans="3:4" ht="13.5">
      <c r="C7" s="1">
        <v>3004</v>
      </c>
      <c r="D7" s="2" t="s">
        <v>14</v>
      </c>
    </row>
    <row r="8" spans="3:4" ht="13.5">
      <c r="C8" s="1">
        <v>3005</v>
      </c>
      <c r="D8" s="2" t="s">
        <v>15</v>
      </c>
    </row>
    <row r="9" spans="3:4" ht="13.5">
      <c r="C9" s="1">
        <v>3006</v>
      </c>
      <c r="D9" s="2" t="s">
        <v>16</v>
      </c>
    </row>
    <row r="10" spans="3:4" ht="13.5">
      <c r="C10" s="1">
        <v>3007</v>
      </c>
      <c r="D10" s="2" t="s">
        <v>17</v>
      </c>
    </row>
    <row r="11" spans="3:4" ht="13.5">
      <c r="C11" s="1">
        <v>3008</v>
      </c>
      <c r="D11" s="2" t="s">
        <v>18</v>
      </c>
    </row>
  </sheetData>
  <mergeCells count="1">
    <mergeCell ref="C2:D2"/>
  </mergeCells>
  <printOptions/>
  <pageMargins left="0.75" right="0.75" top="1" bottom="1" header="0.512" footer="0.512"/>
  <pageSetup orientation="portrait" paperSize="9"/>
  <picture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E13"/>
  <sheetViews>
    <sheetView workbookViewId="0" topLeftCell="A1">
      <selection activeCell="E8" sqref="E8"/>
    </sheetView>
  </sheetViews>
  <sheetFormatPr defaultColWidth="9.00390625" defaultRowHeight="13.5"/>
  <cols>
    <col min="4" max="4" width="26.75390625" style="0" bestFit="1" customWidth="1"/>
  </cols>
  <sheetData>
    <row r="2" spans="3:4" ht="13.5">
      <c r="C2" s="15" t="s">
        <v>19</v>
      </c>
      <c r="D2" s="15"/>
    </row>
    <row r="3" spans="3:5" ht="22.5" customHeight="1">
      <c r="C3" s="1" t="s">
        <v>0</v>
      </c>
      <c r="D3" s="3" t="s">
        <v>1</v>
      </c>
      <c r="E3" s="2" t="s">
        <v>4</v>
      </c>
    </row>
    <row r="4" spans="3:5" ht="13.5">
      <c r="C4" s="1">
        <v>1001</v>
      </c>
      <c r="D4" s="3" t="s">
        <v>20</v>
      </c>
      <c r="E4" s="1">
        <v>3500</v>
      </c>
    </row>
    <row r="5" spans="3:5" ht="13.5">
      <c r="C5" s="1">
        <v>1002</v>
      </c>
      <c r="D5" s="3" t="s">
        <v>21</v>
      </c>
      <c r="E5" s="1">
        <v>4200</v>
      </c>
    </row>
    <row r="6" spans="3:5" ht="13.5">
      <c r="C6" s="1">
        <v>1003</v>
      </c>
      <c r="D6" s="3" t="s">
        <v>22</v>
      </c>
      <c r="E6" s="1">
        <v>5800</v>
      </c>
    </row>
    <row r="7" spans="3:5" ht="13.5">
      <c r="C7" s="1">
        <v>1004</v>
      </c>
      <c r="D7" s="3" t="s">
        <v>24</v>
      </c>
      <c r="E7" s="1">
        <v>7500</v>
      </c>
    </row>
    <row r="8" spans="3:5" ht="13.5">
      <c r="C8" s="1">
        <v>1005</v>
      </c>
      <c r="D8" s="3" t="s">
        <v>23</v>
      </c>
      <c r="E8" s="1">
        <v>3800</v>
      </c>
    </row>
    <row r="9" spans="3:5" ht="13.5">
      <c r="C9" s="1">
        <v>1006</v>
      </c>
      <c r="D9" s="3" t="s">
        <v>25</v>
      </c>
      <c r="E9" s="1">
        <v>3500</v>
      </c>
    </row>
    <row r="10" spans="3:5" ht="13.5">
      <c r="C10" s="1">
        <v>1007</v>
      </c>
      <c r="D10" s="3" t="s">
        <v>26</v>
      </c>
      <c r="E10" s="1">
        <v>3500</v>
      </c>
    </row>
    <row r="11" spans="3:5" ht="13.5">
      <c r="C11" s="1">
        <v>1008</v>
      </c>
      <c r="D11" s="3" t="s">
        <v>27</v>
      </c>
      <c r="E11" s="1">
        <v>4800</v>
      </c>
    </row>
    <row r="12" spans="3:5" ht="13.5">
      <c r="C12" s="1">
        <v>1009</v>
      </c>
      <c r="D12" s="2" t="s">
        <v>28</v>
      </c>
      <c r="E12" s="1">
        <v>3500</v>
      </c>
    </row>
    <row r="13" spans="3:5" ht="13.5">
      <c r="C13" s="1">
        <v>1010</v>
      </c>
      <c r="D13" s="2" t="s">
        <v>29</v>
      </c>
      <c r="E13" s="1">
        <v>3500</v>
      </c>
    </row>
  </sheetData>
  <mergeCells count="1">
    <mergeCell ref="C2:D2"/>
  </mergeCells>
  <printOptions/>
  <pageMargins left="0.75" right="0.75" top="1" bottom="1" header="0.512" footer="0.512"/>
  <pageSetup orientation="portrait" paperSize="9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五月女家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五月女仁子</dc:creator>
  <cp:keywords/>
  <dc:description/>
  <cp:lastModifiedBy>OGAWA, Hiroshi Santa</cp:lastModifiedBy>
  <dcterms:created xsi:type="dcterms:W3CDTF">2006-12-03T21:31:21Z</dcterms:created>
  <dcterms:modified xsi:type="dcterms:W3CDTF">2007-12-05T07:08:45Z</dcterms:modified>
  <cp:category/>
  <cp:version/>
  <cp:contentType/>
  <cp:contentStatus/>
</cp:coreProperties>
</file>